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ESID_DRIVE\UFSC\DOCUMENTOS_COORDENAÇÃO_EFM\ACADEMICO\Atividades Complementares\"/>
    </mc:Choice>
  </mc:AlternateContent>
  <xr:revisionPtr revIDLastSave="0" documentId="13_ncr:1_{13DB3E48-8686-49C9-8574-B4D8E2A7D24D}" xr6:coauthVersionLast="47" xr6:coauthVersionMax="47" xr10:uidLastSave="{00000000-0000-0000-0000-000000000000}"/>
  <workbookProtection workbookAlgorithmName="SHA-512" workbookHashValue="1Hdrn6U54h3ZMcrE+rZQm+iBJs05G0N16uwvbvuUzTm5/DCcQt6qqu7f3g4kCqHglMFPVGPladt8DiKDSOR6LA==" workbookSaltValue="LPlWn7eNU02fjDxsyJlGMA==" workbookSpinCount="100000" lockStructure="1"/>
  <bookViews>
    <workbookView xWindow="-120" yWindow="-120" windowWidth="29040" windowHeight="15840" xr2:uid="{00000000-000D-0000-FFFF-FFFF00000000}"/>
  </bookViews>
  <sheets>
    <sheet name="Formulario_AC" sheetId="4" r:id="rId1"/>
  </sheets>
  <definedNames>
    <definedName name="_xlnm.Print_Area" localSheetId="0">Formulario_AC!$A$1:$F$82</definedName>
    <definedName name="_xlnm.Print_Titles" localSheetId="0">Formulario_AC!$13:$13</definedName>
  </definedNames>
  <calcPr calcId="191029"/>
</workbook>
</file>

<file path=xl/calcChain.xml><?xml version="1.0" encoding="utf-8"?>
<calcChain xmlns="http://schemas.openxmlformats.org/spreadsheetml/2006/main">
  <c r="D49" i="4" l="1"/>
  <c r="D50" i="4"/>
  <c r="D51" i="4"/>
  <c r="D52" i="4"/>
  <c r="D43" i="4"/>
  <c r="D44" i="4"/>
  <c r="D45" i="4"/>
  <c r="D46" i="4"/>
  <c r="D56" i="4"/>
  <c r="D47" i="4"/>
  <c r="D27" i="4"/>
  <c r="D26" i="4"/>
  <c r="D25" i="4" l="1"/>
  <c r="D23" i="4"/>
  <c r="D21" i="4"/>
  <c r="D20" i="4"/>
  <c r="D18" i="4" l="1"/>
  <c r="C48" i="4"/>
  <c r="D42" i="4" l="1"/>
  <c r="D31" i="4" l="1"/>
  <c r="D63" i="4"/>
  <c r="D62" i="4"/>
  <c r="D61" i="4"/>
  <c r="D60" i="4" s="1"/>
  <c r="D58" i="4"/>
  <c r="D57" i="4"/>
  <c r="D55" i="4"/>
  <c r="D54" i="4" s="1"/>
  <c r="D48" i="4"/>
  <c r="D41" i="4"/>
  <c r="D40" i="4"/>
  <c r="D39" i="4"/>
  <c r="D38" i="4"/>
  <c r="D37" i="4"/>
  <c r="D36" i="4"/>
  <c r="D35" i="4"/>
  <c r="D34" i="4"/>
  <c r="D30" i="4"/>
  <c r="D29" i="4" s="1"/>
  <c r="D22" i="4"/>
  <c r="D19" i="4"/>
  <c r="D17" i="4"/>
  <c r="D16" i="4"/>
  <c r="D15" i="4" l="1"/>
  <c r="D33" i="4"/>
  <c r="D67" i="4" l="1"/>
  <c r="D6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CONCURSO</author>
  </authors>
  <commentList>
    <comment ref="C16" authorId="0" shapeId="0" xr:uid="{00000000-0006-0000-0000-000001000000}">
      <text>
        <r>
          <rPr>
            <sz val="9"/>
            <color indexed="81"/>
            <rFont val="Tahoma"/>
            <family val="2"/>
          </rPr>
          <t>Carga horária total dos eventos</t>
        </r>
      </text>
    </comment>
    <comment ref="C17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Número de trabalhos
</t>
        </r>
      </text>
    </comment>
    <comment ref="C19" authorId="0" shapeId="0" xr:uid="{00000000-0006-0000-0000-000003000000}">
      <text>
        <r>
          <rPr>
            <sz val="9"/>
            <color indexed="81"/>
            <rFont val="Tahoma"/>
            <family val="2"/>
          </rPr>
          <t>Número de relatórios</t>
        </r>
      </text>
    </comment>
    <comment ref="C20" authorId="0" shapeId="0" xr:uid="{00000000-0006-0000-0000-000004000000}">
      <text>
        <r>
          <rPr>
            <sz val="9"/>
            <color indexed="81"/>
            <rFont val="Tahoma"/>
            <family val="2"/>
          </rPr>
          <t>Número de publicações</t>
        </r>
      </text>
    </comment>
    <comment ref="C21" authorId="0" shapeId="0" xr:uid="{00000000-0006-0000-0000-000005000000}">
      <text>
        <r>
          <rPr>
            <sz val="9"/>
            <color indexed="81"/>
            <rFont val="Tahoma"/>
            <family val="2"/>
          </rPr>
          <t>Número de publicações</t>
        </r>
      </text>
    </comment>
    <comment ref="C22" authorId="0" shapeId="0" xr:uid="{00000000-0006-0000-0000-000006000000}">
      <text>
        <r>
          <rPr>
            <sz val="9"/>
            <color indexed="81"/>
            <rFont val="Tahoma"/>
            <family val="2"/>
          </rPr>
          <t>Número de publicações</t>
        </r>
      </text>
    </comment>
    <comment ref="C23" authorId="0" shapeId="0" xr:uid="{00000000-0006-0000-0000-000007000000}">
      <text>
        <r>
          <rPr>
            <sz val="9"/>
            <color indexed="81"/>
            <rFont val="Tahoma"/>
            <family val="2"/>
          </rPr>
          <t>Número de defesas</t>
        </r>
      </text>
    </comment>
    <comment ref="C26" authorId="0" shapeId="0" xr:uid="{00000000-0006-0000-0000-000008000000}">
      <text>
        <r>
          <rPr>
            <sz val="9"/>
            <color indexed="81"/>
            <rFont val="Tahoma"/>
            <family val="2"/>
          </rPr>
          <t>Número total de horas</t>
        </r>
      </text>
    </comment>
    <comment ref="C27" authorId="0" shapeId="0" xr:uid="{00000000-0006-0000-0000-000009000000}">
      <text>
        <r>
          <rPr>
            <sz val="9"/>
            <color indexed="81"/>
            <rFont val="Tahoma"/>
            <family val="2"/>
          </rPr>
          <t>Número total de horas</t>
        </r>
      </text>
    </comment>
    <comment ref="C30" authorId="0" shapeId="0" xr:uid="{00000000-0006-0000-0000-00000A000000}">
      <text>
        <r>
          <rPr>
            <sz val="9"/>
            <color indexed="81"/>
            <rFont val="Tahoma"/>
            <family val="2"/>
          </rPr>
          <t>Número de semestres</t>
        </r>
      </text>
    </comment>
    <comment ref="C31" authorId="0" shapeId="0" xr:uid="{00000000-0006-0000-0000-00000B000000}">
      <text>
        <r>
          <rPr>
            <sz val="9"/>
            <color indexed="81"/>
            <rFont val="Tahoma"/>
            <family val="2"/>
          </rPr>
          <t>Carga horária total dos cursos</t>
        </r>
      </text>
    </comment>
    <comment ref="C34" authorId="0" shapeId="0" xr:uid="{00000000-0006-0000-0000-00000C000000}">
      <text>
        <r>
          <rPr>
            <sz val="9"/>
            <color indexed="81"/>
            <rFont val="Tahoma"/>
            <family val="2"/>
          </rPr>
          <t>Número de visitas</t>
        </r>
      </text>
    </comment>
    <comment ref="C35" authorId="0" shapeId="0" xr:uid="{00000000-0006-0000-0000-00000D000000}">
      <text>
        <r>
          <rPr>
            <sz val="9"/>
            <color indexed="81"/>
            <rFont val="Tahoma"/>
            <family val="2"/>
          </rPr>
          <t>Número de semestres</t>
        </r>
      </text>
    </comment>
    <comment ref="C36" authorId="0" shapeId="0" xr:uid="{00000000-0006-0000-0000-00000E000000}">
      <text>
        <r>
          <rPr>
            <sz val="9"/>
            <color indexed="81"/>
            <rFont val="Tahoma"/>
            <family val="2"/>
          </rPr>
          <t>Número de meses</t>
        </r>
      </text>
    </comment>
    <comment ref="C37" authorId="0" shapeId="0" xr:uid="{00000000-0006-0000-0000-00000F000000}">
      <text>
        <r>
          <rPr>
            <sz val="9"/>
            <color indexed="81"/>
            <rFont val="Tahoma"/>
            <family val="2"/>
          </rPr>
          <t>Carga horária total das disciplinas</t>
        </r>
      </text>
    </comment>
    <comment ref="C38" authorId="0" shapeId="0" xr:uid="{00000000-0006-0000-0000-000010000000}">
      <text>
        <r>
          <rPr>
            <sz val="9"/>
            <color indexed="81"/>
            <rFont val="Tahoma"/>
            <family val="2"/>
          </rPr>
          <t>Carga horária total das disciplinas</t>
        </r>
      </text>
    </comment>
    <comment ref="C39" authorId="0" shapeId="0" xr:uid="{00000000-0006-0000-0000-000011000000}">
      <text>
        <r>
          <rPr>
            <sz val="9"/>
            <color indexed="81"/>
            <rFont val="Tahoma"/>
            <family val="2"/>
          </rPr>
          <t>Carga horária total dos eventos</t>
        </r>
      </text>
    </comment>
    <comment ref="C40" authorId="0" shapeId="0" xr:uid="{00000000-0006-0000-0000-000012000000}">
      <text>
        <r>
          <rPr>
            <sz val="9"/>
            <color indexed="81"/>
            <rFont val="Tahoma"/>
            <family val="2"/>
          </rPr>
          <t>Número de trabalhos</t>
        </r>
      </text>
    </comment>
    <comment ref="C41" authorId="0" shapeId="0" xr:uid="{00000000-0006-0000-0000-000013000000}">
      <text>
        <r>
          <rPr>
            <sz val="9"/>
            <color indexed="81"/>
            <rFont val="Tahoma"/>
            <family val="2"/>
          </rPr>
          <t>Número de palestras</t>
        </r>
      </text>
    </comment>
    <comment ref="C42" authorId="0" shapeId="0" xr:uid="{00000000-0006-0000-0000-000014000000}">
      <text>
        <r>
          <rPr>
            <sz val="9"/>
            <color indexed="81"/>
            <rFont val="Tahoma"/>
            <family val="2"/>
          </rPr>
          <t>Carga horária total dos cursos</t>
        </r>
      </text>
    </comment>
    <comment ref="B46" authorId="0" shapeId="0" xr:uid="{00000000-0006-0000-0000-000015000000}">
      <text>
        <r>
          <rPr>
            <sz val="9"/>
            <color indexed="81"/>
            <rFont val="Tahoma"/>
            <family val="2"/>
          </rPr>
          <t>Somar as outras cargas horárias, para mais cursos</t>
        </r>
      </text>
    </comment>
    <comment ref="C47" authorId="0" shapeId="0" xr:uid="{00000000-0006-0000-0000-000016000000}">
      <text>
        <r>
          <rPr>
            <sz val="9"/>
            <color indexed="81"/>
            <rFont val="Tahoma"/>
            <family val="2"/>
          </rPr>
          <t>Número de mesês trabalhados</t>
        </r>
      </text>
    </comment>
    <comment ref="C48" authorId="0" shapeId="0" xr:uid="{00000000-0006-0000-0000-000017000000}">
      <text>
        <r>
          <rPr>
            <sz val="9"/>
            <color indexed="81"/>
            <rFont val="Tahoma"/>
            <family val="2"/>
          </rPr>
          <t>Carga horária total das palestras</t>
        </r>
      </text>
    </comment>
    <comment ref="B52" authorId="0" shapeId="0" xr:uid="{00000000-0006-0000-0000-000018000000}">
      <text>
        <r>
          <rPr>
            <sz val="9"/>
            <color indexed="81"/>
            <rFont val="Tahoma"/>
            <family val="2"/>
          </rPr>
          <t>Somar as outras cargas horárias, para mais palestras</t>
        </r>
      </text>
    </comment>
    <comment ref="C55" authorId="0" shapeId="0" xr:uid="{00000000-0006-0000-0000-000019000000}">
      <text>
        <r>
          <rPr>
            <sz val="9"/>
            <color indexed="81"/>
            <rFont val="Tahoma"/>
            <family val="2"/>
          </rPr>
          <t>Número de semestres</t>
        </r>
      </text>
    </comment>
    <comment ref="C56" authorId="0" shapeId="0" xr:uid="{00000000-0006-0000-0000-00001A000000}">
      <text>
        <r>
          <rPr>
            <sz val="9"/>
            <color indexed="81"/>
            <rFont val="Tahoma"/>
            <family val="2"/>
          </rPr>
          <t>Número de eventos</t>
        </r>
      </text>
    </comment>
    <comment ref="C57" authorId="0" shapeId="0" xr:uid="{00000000-0006-0000-0000-00001B000000}">
      <text>
        <r>
          <rPr>
            <sz val="9"/>
            <color indexed="81"/>
            <rFont val="Tahoma"/>
            <family val="2"/>
          </rPr>
          <t>Número total de horas</t>
        </r>
      </text>
    </comment>
    <comment ref="C58" authorId="0" shapeId="0" xr:uid="{00000000-0006-0000-0000-00001C000000}">
      <text>
        <r>
          <rPr>
            <sz val="9"/>
            <color indexed="81"/>
            <rFont val="Tahoma"/>
            <family val="2"/>
          </rPr>
          <t>Carga horária total</t>
        </r>
      </text>
    </comment>
    <comment ref="C61" authorId="0" shapeId="0" xr:uid="{00000000-0006-0000-0000-00001D000000}">
      <text>
        <r>
          <rPr>
            <sz val="9"/>
            <color indexed="81"/>
            <rFont val="Tahoma"/>
            <family val="2"/>
          </rPr>
          <t>Carga horária total dos cursos</t>
        </r>
      </text>
    </comment>
    <comment ref="C62" authorId="0" shapeId="0" xr:uid="{00000000-0006-0000-0000-00001E000000}">
      <text>
        <r>
          <rPr>
            <sz val="9"/>
            <color indexed="81"/>
            <rFont val="Tahoma"/>
            <family val="2"/>
          </rPr>
          <t>Número de eventos</t>
        </r>
      </text>
    </comment>
    <comment ref="C63" authorId="0" shapeId="0" xr:uid="{00000000-0006-0000-0000-00001F000000}">
      <text>
        <r>
          <rPr>
            <sz val="9"/>
            <color indexed="81"/>
            <rFont val="Tahoma"/>
            <family val="2"/>
          </rPr>
          <t>Número de semestres</t>
        </r>
      </text>
    </comment>
  </commentList>
</comments>
</file>

<file path=xl/sharedStrings.xml><?xml version="1.0" encoding="utf-8"?>
<sst xmlns="http://schemas.openxmlformats.org/spreadsheetml/2006/main" count="128" uniqueCount="111">
  <si>
    <t>Formulário de Validação de Atividades Complementares</t>
  </si>
  <si>
    <t>Matrícula</t>
  </si>
  <si>
    <t>Nome</t>
  </si>
  <si>
    <t>Email</t>
  </si>
  <si>
    <t>Tipo de atividade complementar</t>
  </si>
  <si>
    <t>Requisito</t>
  </si>
  <si>
    <t xml:space="preserve">Total de horas realizado  </t>
  </si>
  <si>
    <t>h/a</t>
  </si>
  <si>
    <t xml:space="preserve">Ao entregar este documento à secretaria, o aluno atesta que os comprovantes estão baseados em documentos autênticos, sabendo que a fraude é crime grave, passível de punição regimental e criminal. </t>
  </si>
  <si>
    <t>Data</t>
  </si>
  <si>
    <t xml:space="preserve">                 /                 / </t>
  </si>
  <si>
    <t>Assinatura</t>
  </si>
  <si>
    <t>Rua Dona Francisca, 8300 – Bloco U, Zona Industrial Norte, Joinville/SC,  F: 47 3204-2643</t>
  </si>
  <si>
    <t>Iniciação Científica</t>
  </si>
  <si>
    <t>Termo de ortoga ou declaração do professor orientador</t>
  </si>
  <si>
    <t>Bolsista PIBIC/PIBIT/ICV</t>
  </si>
  <si>
    <t>Carta de aceite do artigo</t>
  </si>
  <si>
    <t>Declaração assinada pelo presidente da banca</t>
  </si>
  <si>
    <t>Atividades Profissionais</t>
  </si>
  <si>
    <t>Intercâmbio Nacional / Internacional</t>
  </si>
  <si>
    <t>Certificado</t>
  </si>
  <si>
    <t>Termo de ortoga ou certificado</t>
  </si>
  <si>
    <t>Atividades Acadêmicas</t>
  </si>
  <si>
    <t xml:space="preserve">Declaração assinada pelo professor </t>
  </si>
  <si>
    <t>Certificado e/ou declaração do professor</t>
  </si>
  <si>
    <t xml:space="preserve">Atividades de Extensão e Ação Social </t>
  </si>
  <si>
    <t>Declaração do professor orientador</t>
  </si>
  <si>
    <t>Atividades Esportivas e Culturais</t>
  </si>
  <si>
    <t>Cursos de língua / informatica</t>
  </si>
  <si>
    <t>Certificado SIARE com horas totais de estágio</t>
  </si>
  <si>
    <t>Carteira de Trabalho ou contrato assinado com declaração de horas totais</t>
  </si>
  <si>
    <t>Certificado com total de horas</t>
  </si>
  <si>
    <t>Certificado de apresentação</t>
  </si>
  <si>
    <t>Certificado de participação</t>
  </si>
  <si>
    <t>Portaria ou documento comprobatório</t>
  </si>
  <si>
    <t>Declaração do professor da disciplina com carga horária ou histórico escolar</t>
  </si>
  <si>
    <t>Certificado ou declaração do professor</t>
  </si>
  <si>
    <t>Certificado ou declaração</t>
  </si>
  <si>
    <t>Participações em evento científico como ouvinte</t>
  </si>
  <si>
    <t>Apresentações de trabalho</t>
  </si>
  <si>
    <t>Publicações em anais de evento científico</t>
  </si>
  <si>
    <t>Publicações em períodico nacional</t>
  </si>
  <si>
    <t>Publicações em períodico internacional</t>
  </si>
  <si>
    <t xml:space="preserve">Estágios curricular não obrigatório na área do curso </t>
  </si>
  <si>
    <t>Trabalhos com vínculo empregatício na área do curso e não utilizado para validar estágio obrigatório</t>
  </si>
  <si>
    <t xml:space="preserve">Programas de Intercâmbio para aproveitamento de créditos </t>
  </si>
  <si>
    <t>Programas de Intercâmbio de curso de idiomas no exterior</t>
  </si>
  <si>
    <t>Participações em órgãos de representação estudantil (Diretórios, Centros, Atlética,), Colegiados  e Conselhos da UFSC</t>
  </si>
  <si>
    <t>Monitorias</t>
  </si>
  <si>
    <t>Apresentações de trabalhos em eventos técnicos</t>
  </si>
  <si>
    <t>Apresentações de Palestras técnicas</t>
  </si>
  <si>
    <t>Participações de cursos na área do curso, de fundamento técnico-científico</t>
  </si>
  <si>
    <t>Participações na organização de eventos acadêmicos ou técnico-científicos</t>
  </si>
  <si>
    <t>Participações em palestras técnicas</t>
  </si>
  <si>
    <t>Participações efetiva em trabalho voluntário</t>
  </si>
  <si>
    <t>Participações em grupos esportivos representando a UFSC ou o Centro</t>
  </si>
  <si>
    <t>Participações efetiva em grupos artísticos e culturais</t>
  </si>
  <si>
    <t>Curso 1</t>
  </si>
  <si>
    <t>Curso 2</t>
  </si>
  <si>
    <t>Curso 3</t>
  </si>
  <si>
    <t>Curso 4</t>
  </si>
  <si>
    <t>Palestra 1</t>
  </si>
  <si>
    <t>Palestra 2</t>
  </si>
  <si>
    <t>Palestra 3</t>
  </si>
  <si>
    <t>Palestra 4</t>
  </si>
  <si>
    <t>h</t>
  </si>
  <si>
    <t>Engenharia Ferroviária e Metroviária</t>
  </si>
  <si>
    <t xml:space="preserve">O(a) requerente, acima identificado(a), solicita à Coordenação do curso da Engenharia Ferroviária e Metroviária da UFSC, a validação da carga-horária abaixo identificada das atividades complementares, conforme os comprovantes exigidos à este fim. </t>
  </si>
  <si>
    <t>Bolsista PIBIC/PIBIT/PET e ICV (20h semanais, 12
meses completos)</t>
  </si>
  <si>
    <t>Participação como ouvinte em defesa do PosCEM</t>
  </si>
  <si>
    <t>Participações em visitas técnicas organizadas pelo curso</t>
  </si>
  <si>
    <t>Disciplina cursada em outros cursos de graduação ou na pós
graduação, com aprovação</t>
  </si>
  <si>
    <t>Disciplina cursada em cursos de pós graduação, com aprovação</t>
  </si>
  <si>
    <t>Participação em congressos e seminários técnicos (ex: CONEMB,
COBEM, etc.)</t>
  </si>
  <si>
    <t>Participação em projetos de extensão cadastrados no sistema Notes
(ex.: equipes de competição)</t>
  </si>
  <si>
    <t>Organização de Eventos não acadêmicos (ex.: semanas de competição,
semana de recepção de calouros)</t>
  </si>
  <si>
    <t>Apresentação de palestras e seminário e Instrutor em cursos, desde que
não remunerados e desde que não façam parte de projetos cadastrados
no notes</t>
  </si>
  <si>
    <t xml:space="preserve">Carga horária requerida 150h  =  180h/a  </t>
  </si>
  <si>
    <t>20 h/a por semestre</t>
  </si>
  <si>
    <t>0,5 h/a por hora</t>
  </si>
  <si>
    <t>10 h/a por trabalho ou poster</t>
  </si>
  <si>
    <t>90 h/a por projeto concluído</t>
  </si>
  <si>
    <t>Máx. 90 h/a</t>
  </si>
  <si>
    <t>Máx. 140 h/a</t>
  </si>
  <si>
    <t>Máx. 160 h/a</t>
  </si>
  <si>
    <t>Máx. 120 h/a</t>
  </si>
  <si>
    <t>0,5 h/a por hora de evento ou 8 h/a quando não constar carga horária</t>
  </si>
  <si>
    <t>45 h/a por semestre  e 45 h/a por projeto concluído</t>
  </si>
  <si>
    <t>15 h/a por publicação</t>
  </si>
  <si>
    <t>20 h/a por publicação</t>
  </si>
  <si>
    <t>30 h/a por publicação</t>
  </si>
  <si>
    <t>0,5 h/a por defesa e arguição</t>
  </si>
  <si>
    <t>0,2 h/a por hora de estágio</t>
  </si>
  <si>
    <t>0,2 h/a porhora de estágio</t>
  </si>
  <si>
    <t>30 h/a por semestre</t>
  </si>
  <si>
    <t>0,5 h/a por hora de curso (máximo 20h)</t>
  </si>
  <si>
    <t>2 h/a por visita</t>
  </si>
  <si>
    <t>10 h/a por semestre</t>
  </si>
  <si>
    <t>5 h/a por mês</t>
  </si>
  <si>
    <t>0,5 h/a por hora da disciplina</t>
  </si>
  <si>
    <t>1 h/a por hora da disciplina</t>
  </si>
  <si>
    <t>1 h/a por hora de evento ou 10 h/a quando não constar carga horária</t>
  </si>
  <si>
    <t>10 h/a por trabalho</t>
  </si>
  <si>
    <t>10 h/a por palestra</t>
  </si>
  <si>
    <t>3 h/a por mês trabalhado</t>
  </si>
  <si>
    <t xml:space="preserve"> 20 h/a por semestre de projeto</t>
  </si>
  <si>
    <t>1 h/a por evento</t>
  </si>
  <si>
    <t>1 h/a por hora dedicada (máx. 20h)</t>
  </si>
  <si>
    <t>1 h/a por hora   (máx. 5h)</t>
  </si>
  <si>
    <t>4 h/a por evento</t>
  </si>
  <si>
    <t>Número de horas/aula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</si>
</sst>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/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7" xfId="0" applyFont="1" applyBorder="1"/>
    <xf numFmtId="0" fontId="1" fillId="4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  <xf numFmtId="0" fontId="0" fillId="0" borderId="8" xfId="0" applyBorder="1" applyAlignment="1">
      <alignment horizontal="left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4" xfId="0" applyBorder="1" applyAlignment="1">
      <alignment vertical="center" wrapText="1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horizontal="left" vertical="center" wrapText="1" indent="1"/>
    </xf>
    <xf numFmtId="0" fontId="0" fillId="0" borderId="17" xfId="0" applyBorder="1" applyAlignment="1">
      <alignment vertical="center" wrapText="1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5" fillId="0" borderId="13" xfId="0" applyFont="1" applyBorder="1" applyAlignment="1">
      <alignment horizontal="left" vertical="center" wrapText="1" indent="1"/>
    </xf>
    <xf numFmtId="0" fontId="0" fillId="0" borderId="14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wrapText="1" indent="1"/>
    </xf>
    <xf numFmtId="0" fontId="5" fillId="0" borderId="17" xfId="0" applyFont="1" applyBorder="1" applyAlignment="1">
      <alignment horizontal="left" vertical="center" wrapText="1"/>
    </xf>
    <xf numFmtId="0" fontId="0" fillId="0" borderId="0" xfId="0" applyAlignment="1">
      <alignment horizontal="left" indent="6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0" fillId="0" borderId="14" xfId="0" applyNumberFormat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0" fontId="0" fillId="2" borderId="20" xfId="0" applyFill="1" applyBorder="1" applyAlignment="1" applyProtection="1">
      <alignment horizontal="center" vertical="center" wrapText="1"/>
      <protection locked="0"/>
    </xf>
    <xf numFmtId="0" fontId="0" fillId="0" borderId="21" xfId="0" applyBorder="1" applyAlignment="1">
      <alignment vertical="center" wrapText="1"/>
    </xf>
    <xf numFmtId="0" fontId="0" fillId="0" borderId="17" xfId="0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top" wrapText="1"/>
    </xf>
    <xf numFmtId="0" fontId="0" fillId="0" borderId="3" xfId="0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0" fillId="0" borderId="19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13" xfId="0" applyBorder="1" applyAlignment="1">
      <alignment horizontal="left" vertical="center" wrapText="1" indent="1"/>
    </xf>
    <xf numFmtId="0" fontId="0" fillId="0" borderId="10" xfId="0" applyBorder="1" applyAlignment="1">
      <alignment horizontal="left" vertical="center" wrapText="1" indent="1"/>
    </xf>
  </cellXfs>
  <cellStyles count="1">
    <cellStyle name="Normal" xfId="0" builtinId="0"/>
  </cellStyles>
  <dxfs count="4"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142879</xdr:rowOff>
    </xdr:from>
    <xdr:to>
      <xdr:col>0</xdr:col>
      <xdr:colOff>1629525</xdr:colOff>
      <xdr:row>2</xdr:row>
      <xdr:rowOff>41787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42879"/>
          <a:ext cx="1620000" cy="384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81"/>
  <sheetViews>
    <sheetView showGridLines="0" tabSelected="1" zoomScale="110" zoomScaleNormal="110" workbookViewId="0">
      <selection activeCell="C16" sqref="C16"/>
    </sheetView>
  </sheetViews>
  <sheetFormatPr defaultRowHeight="15" x14ac:dyDescent="0.25"/>
  <cols>
    <col min="1" max="1" width="29.5703125" customWidth="1"/>
    <col min="2" max="2" width="25.5703125" customWidth="1"/>
    <col min="3" max="3" width="13.85546875" style="9" customWidth="1"/>
    <col min="4" max="4" width="14.85546875" style="10" customWidth="1"/>
    <col min="5" max="5" width="40.140625" customWidth="1"/>
  </cols>
  <sheetData>
    <row r="2" spans="1:5" ht="23.25" x14ac:dyDescent="0.35">
      <c r="B2" s="61" t="s">
        <v>66</v>
      </c>
      <c r="C2" s="61"/>
      <c r="D2" s="61"/>
      <c r="E2" s="61"/>
    </row>
    <row r="3" spans="1:5" x14ac:dyDescent="0.25">
      <c r="B3" s="62" t="s">
        <v>12</v>
      </c>
      <c r="C3" s="62"/>
      <c r="D3" s="62"/>
      <c r="E3" s="62"/>
    </row>
    <row r="4" spans="1:5" x14ac:dyDescent="0.25">
      <c r="B4" s="1"/>
      <c r="C4" s="1"/>
      <c r="D4" s="1"/>
      <c r="E4" s="1"/>
    </row>
    <row r="5" spans="1:5" ht="23.25" x14ac:dyDescent="0.35">
      <c r="A5" s="61" t="s">
        <v>0</v>
      </c>
      <c r="B5" s="61"/>
      <c r="C5" s="61"/>
      <c r="D5" s="61"/>
      <c r="E5" s="61"/>
    </row>
    <row r="7" spans="1:5" ht="20.25" customHeight="1" x14ac:dyDescent="0.25">
      <c r="A7" s="44" t="s">
        <v>2</v>
      </c>
      <c r="B7" s="63"/>
      <c r="C7" s="63"/>
      <c r="D7" s="63"/>
      <c r="E7" s="63"/>
    </row>
    <row r="8" spans="1:5" x14ac:dyDescent="0.25">
      <c r="A8" s="44" t="s">
        <v>1</v>
      </c>
      <c r="B8" s="14"/>
      <c r="C8" s="9" t="s">
        <v>3</v>
      </c>
      <c r="D8" s="64"/>
      <c r="E8" s="64"/>
    </row>
    <row r="10" spans="1:5" ht="15" customHeight="1" x14ac:dyDescent="0.25">
      <c r="A10" s="60" t="s">
        <v>67</v>
      </c>
      <c r="B10" s="60"/>
      <c r="C10" s="60"/>
      <c r="D10" s="60"/>
      <c r="E10" s="60"/>
    </row>
    <row r="11" spans="1:5" ht="33" customHeight="1" x14ac:dyDescent="0.25">
      <c r="A11" s="60"/>
      <c r="B11" s="60"/>
      <c r="C11" s="60"/>
      <c r="D11" s="60"/>
      <c r="E11" s="60"/>
    </row>
    <row r="13" spans="1:5" s="3" customFormat="1" ht="30" x14ac:dyDescent="0.25">
      <c r="A13" s="16" t="s">
        <v>4</v>
      </c>
      <c r="B13" s="16" t="s">
        <v>5</v>
      </c>
      <c r="C13" s="16"/>
      <c r="D13" s="16" t="s">
        <v>110</v>
      </c>
      <c r="E13" s="17"/>
    </row>
    <row r="14" spans="1:5" s="3" customFormat="1" x14ac:dyDescent="0.25">
      <c r="A14" s="46"/>
      <c r="B14" s="46"/>
      <c r="C14" s="46"/>
      <c r="D14" s="46"/>
    </row>
    <row r="15" spans="1:5" s="3" customFormat="1" ht="15.75" thickBot="1" x14ac:dyDescent="0.3">
      <c r="A15" s="67" t="s">
        <v>13</v>
      </c>
      <c r="B15" s="68"/>
      <c r="C15" s="45" t="s">
        <v>83</v>
      </c>
      <c r="D15" s="21">
        <f>IF(SUM(D16:D23)&gt;140,140,SUM(D16:D23))</f>
        <v>0</v>
      </c>
      <c r="E15" s="20"/>
    </row>
    <row r="16" spans="1:5" ht="30" x14ac:dyDescent="0.25">
      <c r="A16" s="39" t="s">
        <v>38</v>
      </c>
      <c r="B16" s="30" t="s">
        <v>33</v>
      </c>
      <c r="C16" s="31"/>
      <c r="D16" s="32">
        <f>C16*0.5</f>
        <v>0</v>
      </c>
      <c r="E16" s="33" t="s">
        <v>86</v>
      </c>
    </row>
    <row r="17" spans="1:5" ht="30" x14ac:dyDescent="0.25">
      <c r="A17" s="34" t="s">
        <v>39</v>
      </c>
      <c r="B17" s="35" t="s">
        <v>32</v>
      </c>
      <c r="C17" s="36"/>
      <c r="D17" s="37">
        <f>C17*10</f>
        <v>0</v>
      </c>
      <c r="E17" s="38" t="s">
        <v>80</v>
      </c>
    </row>
    <row r="18" spans="1:5" ht="45" x14ac:dyDescent="0.25">
      <c r="A18" s="34" t="s">
        <v>68</v>
      </c>
      <c r="B18" s="35" t="s">
        <v>14</v>
      </c>
      <c r="C18" s="36"/>
      <c r="D18" s="37">
        <f>90*C18</f>
        <v>0</v>
      </c>
      <c r="E18" s="38" t="s">
        <v>81</v>
      </c>
    </row>
    <row r="19" spans="1:5" ht="45" x14ac:dyDescent="0.25">
      <c r="A19" s="34" t="s">
        <v>15</v>
      </c>
      <c r="B19" s="35" t="s">
        <v>14</v>
      </c>
      <c r="C19" s="36"/>
      <c r="D19" s="37">
        <f>C19*45</f>
        <v>0</v>
      </c>
      <c r="E19" s="38" t="s">
        <v>87</v>
      </c>
    </row>
    <row r="20" spans="1:5" ht="30" x14ac:dyDescent="0.25">
      <c r="A20" s="34" t="s">
        <v>40</v>
      </c>
      <c r="B20" s="35" t="s">
        <v>16</v>
      </c>
      <c r="C20" s="36"/>
      <c r="D20" s="37">
        <f>C20*15</f>
        <v>0</v>
      </c>
      <c r="E20" s="38" t="s">
        <v>88</v>
      </c>
    </row>
    <row r="21" spans="1:5" ht="30" x14ac:dyDescent="0.25">
      <c r="A21" s="26" t="s">
        <v>41</v>
      </c>
      <c r="B21" s="18" t="s">
        <v>16</v>
      </c>
      <c r="C21" s="12"/>
      <c r="D21" s="4">
        <f>C21*20</f>
        <v>0</v>
      </c>
      <c r="E21" s="6" t="s">
        <v>89</v>
      </c>
    </row>
    <row r="22" spans="1:5" ht="30" x14ac:dyDescent="0.25">
      <c r="A22" s="34" t="s">
        <v>42</v>
      </c>
      <c r="B22" s="35" t="s">
        <v>16</v>
      </c>
      <c r="C22" s="36"/>
      <c r="D22" s="37">
        <f>C22*30</f>
        <v>0</v>
      </c>
      <c r="E22" s="38" t="s">
        <v>90</v>
      </c>
    </row>
    <row r="23" spans="1:5" ht="30" x14ac:dyDescent="0.25">
      <c r="A23" s="27" t="s">
        <v>69</v>
      </c>
      <c r="B23" s="19" t="s">
        <v>17</v>
      </c>
      <c r="C23" s="13"/>
      <c r="D23" s="7">
        <f>C23*0.5</f>
        <v>0</v>
      </c>
      <c r="E23" s="8" t="s">
        <v>91</v>
      </c>
    </row>
    <row r="24" spans="1:5" x14ac:dyDescent="0.25">
      <c r="A24" s="26"/>
      <c r="B24" s="18"/>
      <c r="C24" s="4"/>
      <c r="D24" s="4"/>
      <c r="E24" s="6"/>
    </row>
    <row r="25" spans="1:5" ht="15.75" thickBot="1" x14ac:dyDescent="0.3">
      <c r="A25" s="67" t="s">
        <v>18</v>
      </c>
      <c r="B25" s="68"/>
      <c r="C25" s="45" t="s">
        <v>82</v>
      </c>
      <c r="D25" s="52">
        <f>IF(SUM(D26:D27)&gt;90,90,SUM(D26:D27))</f>
        <v>0</v>
      </c>
      <c r="E25" s="5"/>
    </row>
    <row r="26" spans="1:5" ht="30" x14ac:dyDescent="0.25">
      <c r="A26" s="29" t="s">
        <v>43</v>
      </c>
      <c r="B26" s="30" t="s">
        <v>29</v>
      </c>
      <c r="C26" s="31"/>
      <c r="D26" s="50">
        <f>C26*0.2</f>
        <v>0</v>
      </c>
      <c r="E26" s="33" t="s">
        <v>92</v>
      </c>
    </row>
    <row r="27" spans="1:5" ht="60" x14ac:dyDescent="0.25">
      <c r="A27" s="27" t="s">
        <v>44</v>
      </c>
      <c r="B27" s="19" t="s">
        <v>30</v>
      </c>
      <c r="C27" s="13"/>
      <c r="D27" s="51">
        <f>C27*0.2</f>
        <v>0</v>
      </c>
      <c r="E27" s="8" t="s">
        <v>93</v>
      </c>
    </row>
    <row r="28" spans="1:5" x14ac:dyDescent="0.25">
      <c r="A28" s="26"/>
      <c r="B28" s="18"/>
      <c r="C28" s="4"/>
      <c r="D28" s="4"/>
      <c r="E28" s="6"/>
    </row>
    <row r="29" spans="1:5" ht="15.75" thickBot="1" x14ac:dyDescent="0.3">
      <c r="A29" s="67" t="s">
        <v>19</v>
      </c>
      <c r="B29" s="68"/>
      <c r="C29" s="45" t="s">
        <v>83</v>
      </c>
      <c r="D29" s="21">
        <f>IF(SUM(D30:D31)&gt;140,140,SUM(D30:D31))</f>
        <v>0</v>
      </c>
      <c r="E29" s="5"/>
    </row>
    <row r="30" spans="1:5" ht="30.75" customHeight="1" x14ac:dyDescent="0.25">
      <c r="A30" s="29" t="s">
        <v>45</v>
      </c>
      <c r="B30" s="30" t="s">
        <v>21</v>
      </c>
      <c r="C30" s="31"/>
      <c r="D30" s="32">
        <f>C30*30</f>
        <v>0</v>
      </c>
      <c r="E30" s="33" t="s">
        <v>94</v>
      </c>
    </row>
    <row r="31" spans="1:5" ht="30" x14ac:dyDescent="0.25">
      <c r="A31" s="27" t="s">
        <v>46</v>
      </c>
      <c r="B31" s="19" t="s">
        <v>31</v>
      </c>
      <c r="C31" s="13"/>
      <c r="D31" s="7">
        <f>IF(C31*0.5&gt;20,20,C31*0.5)</f>
        <v>0</v>
      </c>
      <c r="E31" s="8" t="s">
        <v>95</v>
      </c>
    </row>
    <row r="32" spans="1:5" x14ac:dyDescent="0.25">
      <c r="A32" s="26"/>
      <c r="B32" s="18"/>
      <c r="C32" s="4"/>
      <c r="D32" s="4"/>
      <c r="E32" s="6"/>
    </row>
    <row r="33" spans="1:5" ht="15.75" thickBot="1" x14ac:dyDescent="0.3">
      <c r="A33" s="67" t="s">
        <v>22</v>
      </c>
      <c r="B33" s="68"/>
      <c r="C33" s="45" t="s">
        <v>84</v>
      </c>
      <c r="D33" s="21">
        <f>IF(SUM(D34:D52)&gt;160,160,SUM(D34:D52))</f>
        <v>0</v>
      </c>
      <c r="E33" s="5"/>
    </row>
    <row r="34" spans="1:5" ht="45" x14ac:dyDescent="0.25">
      <c r="A34" s="29" t="s">
        <v>70</v>
      </c>
      <c r="B34" s="40" t="s">
        <v>23</v>
      </c>
      <c r="C34" s="31"/>
      <c r="D34" s="32">
        <f>C34*2</f>
        <v>0</v>
      </c>
      <c r="E34" s="33" t="s">
        <v>96</v>
      </c>
    </row>
    <row r="35" spans="1:5" ht="75" x14ac:dyDescent="0.25">
      <c r="A35" s="34" t="s">
        <v>47</v>
      </c>
      <c r="B35" s="41" t="s">
        <v>34</v>
      </c>
      <c r="C35" s="36"/>
      <c r="D35" s="37">
        <f>C35*10</f>
        <v>0</v>
      </c>
      <c r="E35" s="38" t="s">
        <v>97</v>
      </c>
    </row>
    <row r="36" spans="1:5" x14ac:dyDescent="0.25">
      <c r="A36" s="42" t="s">
        <v>48</v>
      </c>
      <c r="B36" s="41" t="s">
        <v>20</v>
      </c>
      <c r="C36" s="36"/>
      <c r="D36" s="37">
        <f>C36*5</f>
        <v>0</v>
      </c>
      <c r="E36" s="38" t="s">
        <v>98</v>
      </c>
    </row>
    <row r="37" spans="1:5" ht="45" x14ac:dyDescent="0.25">
      <c r="A37" s="34" t="s">
        <v>71</v>
      </c>
      <c r="B37" s="41" t="s">
        <v>35</v>
      </c>
      <c r="C37" s="36"/>
      <c r="D37" s="37">
        <f>C37*0.5</f>
        <v>0</v>
      </c>
      <c r="E37" s="38" t="s">
        <v>99</v>
      </c>
    </row>
    <row r="38" spans="1:5" ht="45" x14ac:dyDescent="0.25">
      <c r="A38" s="42" t="s">
        <v>72</v>
      </c>
      <c r="B38" s="41" t="s">
        <v>35</v>
      </c>
      <c r="C38" s="36"/>
      <c r="D38" s="37">
        <f>C38*1</f>
        <v>0</v>
      </c>
      <c r="E38" s="38" t="s">
        <v>100</v>
      </c>
    </row>
    <row r="39" spans="1:5" ht="60" x14ac:dyDescent="0.25">
      <c r="A39" s="34" t="s">
        <v>73</v>
      </c>
      <c r="B39" s="41" t="s">
        <v>20</v>
      </c>
      <c r="C39" s="36"/>
      <c r="D39" s="37">
        <f>C39*1</f>
        <v>0</v>
      </c>
      <c r="E39" s="38" t="s">
        <v>101</v>
      </c>
    </row>
    <row r="40" spans="1:5" ht="30" x14ac:dyDescent="0.25">
      <c r="A40" s="42" t="s">
        <v>49</v>
      </c>
      <c r="B40" s="41" t="s">
        <v>20</v>
      </c>
      <c r="C40" s="36"/>
      <c r="D40" s="37">
        <f>C40*10</f>
        <v>0</v>
      </c>
      <c r="E40" s="38" t="s">
        <v>102</v>
      </c>
    </row>
    <row r="41" spans="1:5" ht="30" x14ac:dyDescent="0.25">
      <c r="A41" s="42" t="s">
        <v>50</v>
      </c>
      <c r="B41" s="41" t="s">
        <v>24</v>
      </c>
      <c r="C41" s="36"/>
      <c r="D41" s="37">
        <f>C41*10</f>
        <v>0</v>
      </c>
      <c r="E41" s="38" t="s">
        <v>103</v>
      </c>
    </row>
    <row r="42" spans="1:5" ht="45" customHeight="1" x14ac:dyDescent="0.25">
      <c r="A42" s="73" t="s">
        <v>51</v>
      </c>
      <c r="B42" s="41" t="s">
        <v>20</v>
      </c>
      <c r="C42" s="57"/>
      <c r="D42" s="37">
        <f>C42*0.5</f>
        <v>0</v>
      </c>
      <c r="E42" s="38" t="s">
        <v>79</v>
      </c>
    </row>
    <row r="43" spans="1:5" x14ac:dyDescent="0.25">
      <c r="A43" s="74"/>
      <c r="B43" s="53" t="s">
        <v>57</v>
      </c>
      <c r="C43" s="36"/>
      <c r="D43" s="37">
        <f t="shared" ref="D43:D46" si="0">C43*0.5</f>
        <v>0</v>
      </c>
      <c r="E43" s="38"/>
    </row>
    <row r="44" spans="1:5" x14ac:dyDescent="0.25">
      <c r="A44" s="74"/>
      <c r="B44" s="53" t="s">
        <v>58</v>
      </c>
      <c r="C44" s="36"/>
      <c r="D44" s="37">
        <f t="shared" si="0"/>
        <v>0</v>
      </c>
      <c r="E44" s="38"/>
    </row>
    <row r="45" spans="1:5" x14ac:dyDescent="0.25">
      <c r="A45" s="74"/>
      <c r="B45" s="53" t="s">
        <v>59</v>
      </c>
      <c r="C45" s="36"/>
      <c r="D45" s="37">
        <f t="shared" si="0"/>
        <v>0</v>
      </c>
      <c r="E45" s="38"/>
    </row>
    <row r="46" spans="1:5" x14ac:dyDescent="0.25">
      <c r="A46" s="75"/>
      <c r="B46" s="53" t="s">
        <v>60</v>
      </c>
      <c r="C46" s="36"/>
      <c r="D46" s="37">
        <f t="shared" si="0"/>
        <v>0</v>
      </c>
      <c r="E46" s="38"/>
    </row>
    <row r="47" spans="1:5" ht="45" x14ac:dyDescent="0.25">
      <c r="A47" s="42" t="s">
        <v>52</v>
      </c>
      <c r="B47" s="41" t="s">
        <v>20</v>
      </c>
      <c r="C47" s="36"/>
      <c r="D47" s="37">
        <f>C47*3</f>
        <v>0</v>
      </c>
      <c r="E47" s="38" t="s">
        <v>104</v>
      </c>
    </row>
    <row r="48" spans="1:5" ht="30" x14ac:dyDescent="0.25">
      <c r="A48" s="73" t="s">
        <v>53</v>
      </c>
      <c r="B48" s="41" t="s">
        <v>36</v>
      </c>
      <c r="C48" s="57">
        <f>SUM(C49:C52)</f>
        <v>0</v>
      </c>
      <c r="D48" s="37">
        <f>C48*0.5</f>
        <v>0</v>
      </c>
      <c r="E48" s="38" t="s">
        <v>79</v>
      </c>
    </row>
    <row r="49" spans="1:5" x14ac:dyDescent="0.25">
      <c r="A49" s="74"/>
      <c r="B49" s="53" t="s">
        <v>61</v>
      </c>
      <c r="C49" s="36"/>
      <c r="D49" s="37">
        <f t="shared" ref="D49:D52" si="1">C49*0.5</f>
        <v>0</v>
      </c>
      <c r="E49" s="38"/>
    </row>
    <row r="50" spans="1:5" x14ac:dyDescent="0.25">
      <c r="A50" s="74"/>
      <c r="B50" s="53" t="s">
        <v>62</v>
      </c>
      <c r="C50" s="36"/>
      <c r="D50" s="37">
        <f t="shared" si="1"/>
        <v>0</v>
      </c>
      <c r="E50" s="38"/>
    </row>
    <row r="51" spans="1:5" x14ac:dyDescent="0.25">
      <c r="A51" s="74"/>
      <c r="B51" s="53" t="s">
        <v>63</v>
      </c>
      <c r="C51" s="36"/>
      <c r="D51" s="37">
        <f t="shared" si="1"/>
        <v>0</v>
      </c>
      <c r="E51" s="38"/>
    </row>
    <row r="52" spans="1:5" x14ac:dyDescent="0.25">
      <c r="A52" s="76"/>
      <c r="B52" s="54" t="s">
        <v>64</v>
      </c>
      <c r="C52" s="55"/>
      <c r="D52" s="37">
        <f t="shared" si="1"/>
        <v>0</v>
      </c>
      <c r="E52" s="56"/>
    </row>
    <row r="53" spans="1:5" x14ac:dyDescent="0.25">
      <c r="A53" s="28"/>
      <c r="B53" s="24"/>
      <c r="C53" s="4"/>
      <c r="D53" s="4"/>
      <c r="E53" s="6"/>
    </row>
    <row r="54" spans="1:5" ht="15.75" thickBot="1" x14ac:dyDescent="0.3">
      <c r="A54" s="71" t="s">
        <v>25</v>
      </c>
      <c r="B54" s="72"/>
      <c r="C54" s="45" t="s">
        <v>85</v>
      </c>
      <c r="D54" s="21">
        <f>IF(SUM(D55:D58)&gt;120,120,SUM(D55:D58))</f>
        <v>0</v>
      </c>
      <c r="E54" s="5"/>
    </row>
    <row r="55" spans="1:5" ht="45" customHeight="1" x14ac:dyDescent="0.25">
      <c r="A55" s="29" t="s">
        <v>74</v>
      </c>
      <c r="B55" s="40" t="s">
        <v>36</v>
      </c>
      <c r="C55" s="31"/>
      <c r="D55" s="32">
        <f>C55*20</f>
        <v>0</v>
      </c>
      <c r="E55" s="33" t="s">
        <v>105</v>
      </c>
    </row>
    <row r="56" spans="1:5" ht="75" x14ac:dyDescent="0.25">
      <c r="A56" s="42" t="s">
        <v>75</v>
      </c>
      <c r="B56" s="43" t="s">
        <v>26</v>
      </c>
      <c r="C56" s="36"/>
      <c r="D56" s="37">
        <f>C56*1</f>
        <v>0</v>
      </c>
      <c r="E56" s="38" t="s">
        <v>106</v>
      </c>
    </row>
    <row r="57" spans="1:5" ht="30" x14ac:dyDescent="0.25">
      <c r="A57" s="42" t="s">
        <v>54</v>
      </c>
      <c r="B57" s="41" t="s">
        <v>37</v>
      </c>
      <c r="C57" s="36"/>
      <c r="D57" s="37">
        <f>IF(C57*1&gt;20,20,C57*1)</f>
        <v>0</v>
      </c>
      <c r="E57" s="38" t="s">
        <v>107</v>
      </c>
    </row>
    <row r="58" spans="1:5" ht="105" x14ac:dyDescent="0.25">
      <c r="A58" s="27" t="s">
        <v>76</v>
      </c>
      <c r="B58" s="25" t="s">
        <v>37</v>
      </c>
      <c r="C58" s="13"/>
      <c r="D58" s="7">
        <f>IF(C58*1&gt;5,5,C58*1)</f>
        <v>0</v>
      </c>
      <c r="E58" s="8" t="s">
        <v>108</v>
      </c>
    </row>
    <row r="59" spans="1:5" x14ac:dyDescent="0.25">
      <c r="A59" s="26"/>
      <c r="B59" s="23"/>
      <c r="C59" s="4"/>
      <c r="D59" s="4"/>
      <c r="E59" s="6"/>
    </row>
    <row r="60" spans="1:5" ht="15.75" thickBot="1" x14ac:dyDescent="0.3">
      <c r="A60" s="71" t="s">
        <v>27</v>
      </c>
      <c r="B60" s="72"/>
      <c r="C60" s="45" t="s">
        <v>85</v>
      </c>
      <c r="D60" s="21">
        <f>IF(SUM(D61:D63)&gt;120,120,SUM(D61:D63))</f>
        <v>0</v>
      </c>
      <c r="E60" s="5"/>
    </row>
    <row r="61" spans="1:5" x14ac:dyDescent="0.25">
      <c r="A61" s="29" t="s">
        <v>28</v>
      </c>
      <c r="B61" s="40" t="s">
        <v>20</v>
      </c>
      <c r="C61" s="31"/>
      <c r="D61" s="32">
        <f>C61*0.5</f>
        <v>0</v>
      </c>
      <c r="E61" s="33" t="s">
        <v>79</v>
      </c>
    </row>
    <row r="62" spans="1:5" ht="45" x14ac:dyDescent="0.25">
      <c r="A62" s="42" t="s">
        <v>55</v>
      </c>
      <c r="B62" s="41" t="s">
        <v>20</v>
      </c>
      <c r="C62" s="36"/>
      <c r="D62" s="37">
        <f>C62*4</f>
        <v>0</v>
      </c>
      <c r="E62" s="38" t="s">
        <v>109</v>
      </c>
    </row>
    <row r="63" spans="1:5" ht="30" x14ac:dyDescent="0.25">
      <c r="A63" s="27" t="s">
        <v>56</v>
      </c>
      <c r="B63" s="19" t="s">
        <v>20</v>
      </c>
      <c r="C63" s="13"/>
      <c r="D63" s="7">
        <f>C63*20</f>
        <v>0</v>
      </c>
      <c r="E63" s="8" t="s">
        <v>78</v>
      </c>
    </row>
    <row r="64" spans="1:5" x14ac:dyDescent="0.25">
      <c r="A64" s="47"/>
      <c r="B64" s="18"/>
      <c r="C64" s="4"/>
      <c r="D64" s="4"/>
      <c r="E64" s="18"/>
    </row>
    <row r="65" spans="1:5" x14ac:dyDescent="0.25">
      <c r="A65" s="47"/>
      <c r="B65" s="18"/>
      <c r="C65" s="4"/>
      <c r="D65" s="4"/>
      <c r="E65" s="18"/>
    </row>
    <row r="66" spans="1:5" ht="15.75" thickBot="1" x14ac:dyDescent="0.3">
      <c r="B66" s="69" t="s">
        <v>77</v>
      </c>
      <c r="C66" s="69"/>
      <c r="D66" s="3"/>
    </row>
    <row r="67" spans="1:5" ht="15.75" thickBot="1" x14ac:dyDescent="0.3">
      <c r="B67" s="69" t="s">
        <v>6</v>
      </c>
      <c r="C67" s="70"/>
      <c r="D67" s="58">
        <f>D15+D25+D29+D33+D54+D60</f>
        <v>0</v>
      </c>
      <c r="E67" s="3" t="s">
        <v>7</v>
      </c>
    </row>
    <row r="68" spans="1:5" ht="15.75" thickBot="1" x14ac:dyDescent="0.3">
      <c r="B68" s="22"/>
      <c r="C68" s="22"/>
      <c r="D68" s="59">
        <f>D67*5/6</f>
        <v>0</v>
      </c>
      <c r="E68" s="11" t="s">
        <v>65</v>
      </c>
    </row>
    <row r="69" spans="1:5" x14ac:dyDescent="0.25">
      <c r="E69" s="3"/>
    </row>
    <row r="70" spans="1:5" x14ac:dyDescent="0.25">
      <c r="B70" s="48"/>
      <c r="C70" s="48"/>
      <c r="D70" s="48"/>
      <c r="E70" s="3"/>
    </row>
    <row r="71" spans="1:5" x14ac:dyDescent="0.25">
      <c r="B71" s="22"/>
      <c r="C71" s="22"/>
      <c r="D71" s="22"/>
      <c r="E71" s="3"/>
    </row>
    <row r="73" spans="1:5" ht="34.5" customHeight="1" x14ac:dyDescent="0.25">
      <c r="A73" s="65" t="s">
        <v>8</v>
      </c>
      <c r="B73" s="65"/>
      <c r="C73" s="65"/>
      <c r="D73" s="65"/>
      <c r="E73" s="65"/>
    </row>
    <row r="77" spans="1:5" x14ac:dyDescent="0.25">
      <c r="A77" s="9" t="s">
        <v>11</v>
      </c>
      <c r="B77" s="66"/>
      <c r="C77" s="66"/>
      <c r="D77" s="66"/>
      <c r="E77" s="66"/>
    </row>
    <row r="78" spans="1:5" x14ac:dyDescent="0.25">
      <c r="A78" s="9"/>
      <c r="B78" s="49"/>
      <c r="C78" s="49"/>
      <c r="D78" s="49"/>
      <c r="E78" s="49"/>
    </row>
    <row r="79" spans="1:5" x14ac:dyDescent="0.25">
      <c r="B79" s="9"/>
      <c r="C79"/>
    </row>
    <row r="81" spans="1:2" x14ac:dyDescent="0.25">
      <c r="A81" s="2" t="s">
        <v>9</v>
      </c>
      <c r="B81" s="15" t="s">
        <v>10</v>
      </c>
    </row>
  </sheetData>
  <sheetProtection algorithmName="SHA-512" hashValue="u1M04HFoJN6hH4eUZjtYLfKpeg4i1ZzgDGjHl6xPR/yguN9hOFl147po+g8PudichXdkCnVmBuaYjZao+2IfTw==" saltValue="2ECDOkD+mbD2W2gahenK7Q==" spinCount="100000" sheet="1" formatCells="0" formatColumns="0" formatRows="0" insertColumns="0" insertRows="0" insertHyperlinks="0" deleteColumns="0" deleteRows="0" sort="0" autoFilter="0" pivotTables="0"/>
  <mergeCells count="18">
    <mergeCell ref="A73:E73"/>
    <mergeCell ref="B77:E77"/>
    <mergeCell ref="A15:B15"/>
    <mergeCell ref="A25:B25"/>
    <mergeCell ref="A29:B29"/>
    <mergeCell ref="A33:B33"/>
    <mergeCell ref="B67:C67"/>
    <mergeCell ref="A54:B54"/>
    <mergeCell ref="A60:B60"/>
    <mergeCell ref="A42:A46"/>
    <mergeCell ref="A48:A52"/>
    <mergeCell ref="B66:C66"/>
    <mergeCell ref="A10:E11"/>
    <mergeCell ref="A5:E5"/>
    <mergeCell ref="B2:E2"/>
    <mergeCell ref="B3:E3"/>
    <mergeCell ref="B7:E7"/>
    <mergeCell ref="D8:E8"/>
  </mergeCells>
  <conditionalFormatting sqref="D67">
    <cfRule type="cellIs" dxfId="3" priority="3" operator="lessThan">
      <formula>180</formula>
    </cfRule>
    <cfRule type="cellIs" dxfId="2" priority="4" operator="greaterThanOrEqual">
      <formula>180</formula>
    </cfRule>
  </conditionalFormatting>
  <conditionalFormatting sqref="D68">
    <cfRule type="cellIs" dxfId="1" priority="1" operator="lessThan">
      <formula>216</formula>
    </cfRule>
    <cfRule type="cellIs" dxfId="0" priority="2" operator="greaterThanOrEqual">
      <formula>216</formula>
    </cfRule>
  </conditionalFormatting>
  <printOptions horizontalCentered="1"/>
  <pageMargins left="0.51181102362204722" right="0.51181102362204722" top="0.59055118110236227" bottom="0.59055118110236227" header="0" footer="0"/>
  <pageSetup paperSize="9" scale="69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Formulario_AC</vt:lpstr>
      <vt:lpstr>Formulario_AC!Area_de_impressao</vt:lpstr>
      <vt:lpstr>Formulario_AC!Titulos_de_impressao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CONCURSO</dc:creator>
  <cp:lastModifiedBy>Yesid Asaff</cp:lastModifiedBy>
  <cp:lastPrinted>2018-04-23T10:33:57Z</cp:lastPrinted>
  <dcterms:created xsi:type="dcterms:W3CDTF">2016-05-09T12:41:47Z</dcterms:created>
  <dcterms:modified xsi:type="dcterms:W3CDTF">2023-04-12T16:21:02Z</dcterms:modified>
</cp:coreProperties>
</file>